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88a903175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scount calculator" sheetId="1" r:id="R4888f5b630264a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0%"/>
    <x:numFmt numFmtId="202" formatCode="#,##0.00;(#,##0.00);0.00"/>
    <x:numFmt numFmtId="203" formatCode="0.00"/>
  </x:numFmts>
  <x:fonts count="6">
    <x:font>
      <x:sz val="11"/>
      <x:name val="Carlito"/>
    </x:font>
    <x:font>
      <x:sz val="11"/>
      <x:color rgb="FF142F28"/>
      <x:name val="Arial"/>
    </x:font>
    <x:font>
      <x:b/>
      <x:sz val="16"/>
      <x:color rgb="FF123E32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E32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2" fontId="1" fillId="0" borderId="0" xfId="0" applyNumberFormat="1" applyFont="1" applyFill="1" applyBorder="1"/>
    <x:xf numFmtId="202" fontId="3" fillId="2" borderId="0" xfId="0" applyNumberFormat="1" applyFont="1" applyFill="1" applyBorder="1"/>
    <x:xf numFmtId="202" fontId="5" fillId="0" borderId="0" xfId="0" applyNumberFormat="1" applyFont="1" applyFill="1" applyBorder="1"/>
    <x:xf numFmtId="201" fontId="5" fillId="0" borderId="0" xfId="0" applyNumberFormat="1" applyFont="1" applyFill="1" applyBorder="1"/>
    <x:xf numFmtId="203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01d208bd04a2c" /><Relationship Type="http://schemas.openxmlformats.org/officeDocument/2006/relationships/theme" Target="/xl/theme/theme1.xml" Id="R5587d32b50814497" /><Relationship Type="http://schemas.openxmlformats.org/officeDocument/2006/relationships/sharedStrings" Target="/xl/sharedStrings.xml" Id="R4d15781651294aff" /><Relationship Type="http://schemas.openxmlformats.org/officeDocument/2006/relationships/worksheet" Target="/xl/worksheets/sheet1.xml" Id="R4888f5b630264a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1" hidden="0" customWidth="1"/>
    <x:col min="2" max="2" width="19" hidden="0" customWidth="1"/>
    <x:col min="3" max="3" width="19" hidden="0" customWidth="1"/>
    <x:col min="4" max="4" width="19" hidden="0" customWidth="1"/>
    <x:col min="5" max="5" width="3" hidden="0" customWidth="1"/>
    <x:col min="6" max="6" width="29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30" customHeight="1">
      <x:c r="A2" s="2" t="str">
        <x:v>Treasury-bill discount calculator</x:v>
      </x:c>
      <x:c r="B2" s="1"/>
      <x:c r="C2" s="1"/>
      <x:c r="D2" s="1"/>
      <x:c r="E2" s="1"/>
      <x:c r="F2" s="1"/>
    </x:row>
    <x:row r="3" ht="24" customHeight="1">
      <x:c r="A3" s="1"/>
      <x:c r="B3" s="1"/>
      <x:c r="C3" s="1"/>
      <x:c r="D3" s="1"/>
      <x:c r="E3" s="1"/>
      <x:c r="F3" s="1"/>
    </x:row>
    <x:row r="4" ht="24" customHeight="1">
      <x:c r="A4" s="4" t="str">
        <x:v>Editable inputs</x:v>
      </x:c>
      <x:c r="B4" s="4" t="str">
        <x:v>91 days</x:v>
      </x:c>
      <x:c r="C4" s="4" t="str">
        <x:v>182 days</x:v>
      </x:c>
      <x:c r="D4" s="4" t="str">
        <x:v>364 days</x:v>
      </x:c>
      <x:c r="E4" s="1"/>
      <x:c r="F4" s="1" t="str">
        <x:v>Actual-days/365 illustration</x:v>
      </x:c>
    </x:row>
    <x:row r="5" ht="24" customHeight="1">
      <x:c r="A5" s="1" t="str">
        <x:v>Face value (NGN)</x:v>
      </x:c>
      <x:c r="B5" s="8" t="n">
        <x:v>1000000</x:v>
      </x:c>
      <x:c r="C5" s="8" t="n">
        <x:v>1000000</x:v>
      </x:c>
      <x:c r="D5" s="8" t="n">
        <x:v>1000000</x:v>
      </x:c>
      <x:c r="E5" s="1"/>
      <x:c r="F5" s="1"/>
    </x:row>
    <x:row r="6" ht="24" customHeight="1">
      <x:c r="A6" s="1" t="str">
        <x:v>Historical discount rate</x:v>
      </x:c>
      <x:c r="B6" s="9" t="n">
        <x:v>0.154</x:v>
      </x:c>
      <x:c r="C6" s="9" t="n">
        <x:v>0.1579</x:v>
      </x:c>
      <x:c r="D6" s="9" t="n">
        <x:v>0.158</x:v>
      </x:c>
      <x:c r="E6" s="1"/>
      <x:c r="F6" s="1"/>
    </x:row>
    <x:row r="7" ht="24" customHeight="1">
      <x:c r="A7" s="1" t="str">
        <x:v>Days</x:v>
      </x:c>
      <x:c r="B7" s="6" t="n">
        <x:v>91</x:v>
      </x:c>
      <x:c r="C7" s="6" t="n">
        <x:v>182</x:v>
      </x:c>
      <x:c r="D7" s="6" t="n">
        <x:v>364</x:v>
      </x:c>
      <x:c r="E7" s="1"/>
      <x:c r="F7" s="1"/>
    </x:row>
    <x:row r="8" ht="24" customHeight="1">
      <x:c r="A8" s="1" t="str">
        <x:v>Day-count base</x:v>
      </x:c>
      <x:c r="B8" s="6" t="n">
        <x:v>365</x:v>
      </x:c>
      <x:c r="C8" s="6" t="n">
        <x:v>365</x:v>
      </x:c>
      <x:c r="D8" s="6" t="n">
        <x:v>365</x:v>
      </x:c>
      <x:c r="E8" s="1"/>
      <x:c r="F8" s="1"/>
    </x:row>
    <x:row r="9" ht="24" customHeight="1">
      <x:c r="A9" s="1" t="str">
        <x:v>Upfront fees (assume zero)</x:v>
      </x:c>
      <x:c r="B9" s="10" t="n">
        <x:v>0</x:v>
      </x:c>
      <x:c r="C9" s="10" t="n">
        <x:v>0</x:v>
      </x:c>
      <x:c r="D9" s="10" t="n">
        <x:v>0</x:v>
      </x:c>
      <x:c r="E9" s="1"/>
      <x:c r="F9" s="1"/>
    </x:row>
    <x:row r="10" ht="24" customHeight="1">
      <x:c r="A10" s="1" t="str">
        <x:v>Maturity deductions (assume zero)</x:v>
      </x:c>
      <x:c r="B10" s="10" t="n">
        <x:v>0</x:v>
      </x:c>
      <x:c r="C10" s="10" t="n">
        <x:v>0</x:v>
      </x:c>
      <x:c r="D10" s="10" t="n">
        <x:v>0</x:v>
      </x:c>
      <x:c r="E10" s="1"/>
      <x:c r="F10" s="1"/>
    </x:row>
    <x:row r="11" ht="24" customHeight="1">
      <x:c r="A11" s="1"/>
      <x:c r="B11" s="11"/>
      <x:c r="C11" s="11"/>
      <x:c r="D11" s="11"/>
      <x:c r="E11" s="1"/>
      <x:c r="F11" s="1"/>
    </x:row>
    <x:row r="12" ht="24" customHeight="1">
      <x:c r="A12" s="4" t="str">
        <x:v>Calculated outputs</x:v>
      </x:c>
      <x:c r="B12" s="12"/>
      <x:c r="C12" s="12"/>
      <x:c r="D12" s="12"/>
      <x:c r="E12" s="1"/>
      <x:c r="F12" s="1"/>
    </x:row>
    <x:row r="13" ht="24" customHeight="1">
      <x:c r="A13" s="1" t="str">
        <x:v>Discount (NGN)</x:v>
      </x:c>
      <x:c r="B13" s="13" t="n">
        <x:f>IF(COUNT(B5:B10)&lt;6,"Missing input",IF(OR(B5&lt;=0,B7&lt;=0,B8&lt;=0),"Check inputs",B5*B6*B7/B8))</x:f>
        <x:v>38394.520547945205</x:v>
      </x:c>
      <x:c r="C13" s="13" t="n">
        <x:f>IF(COUNT(C5:C10)&lt;6,"Missing input",IF(OR(C5&lt;=0,C7&lt;=0,C8&lt;=0),"Check inputs",C5*C6*C7/C8))</x:f>
        <x:v>78733.69863013699</x:v>
      </x:c>
      <x:c r="D13" s="13" t="n">
        <x:f>IF(COUNT(D5:D10)&lt;6,"Missing input",IF(OR(D5&lt;=0,D7&lt;=0,D8&lt;=0),"Check inputs",D5*D6*D7/D8))</x:f>
        <x:v>157567.12328767125</x:v>
      </x:c>
      <x:c r="E13" s="1"/>
      <x:c r="F13" s="1"/>
    </x:row>
    <x:row r="14" ht="24" customHeight="1">
      <x:c r="A14" s="1" t="str">
        <x:v>Price before fees (NGN)</x:v>
      </x:c>
      <x:c r="B14" s="13" t="n">
        <x:f>IF(ISNUMBER(B13),B5-B13,"n.a.")</x:f>
        <x:v>961605.4794520548</x:v>
      </x:c>
      <x:c r="C14" s="13" t="n">
        <x:f>IF(ISNUMBER(C13),C5-C13,"n.a.")</x:f>
        <x:v>921266.301369863</x:v>
      </x:c>
      <x:c r="D14" s="13" t="n">
        <x:f>IF(ISNUMBER(D13),D5-D13,"n.a.")</x:f>
        <x:v>842432.8767123288</x:v>
      </x:c>
      <x:c r="E14" s="1"/>
      <x:c r="F14" s="1"/>
    </x:row>
    <x:row r="15" ht="24" customHeight="1">
      <x:c r="A15" s="1" t="str">
        <x:v>Total cash paid (NGN)</x:v>
      </x:c>
      <x:c r="B15" s="13" t="n">
        <x:f>IF(ISNUMBER(B14),B14+B9,"n.a.")</x:f>
        <x:v>961605.4794520548</x:v>
      </x:c>
      <x:c r="C15" s="13" t="n">
        <x:f>IF(ISNUMBER(C14),C14+C9,"n.a.")</x:f>
        <x:v>921266.301369863</x:v>
      </x:c>
      <x:c r="D15" s="13" t="n">
        <x:f>IF(ISNUMBER(D14),D14+D9,"n.a.")</x:f>
        <x:v>842432.8767123288</x:v>
      </x:c>
      <x:c r="E15" s="1"/>
      <x:c r="F15" s="1"/>
    </x:row>
    <x:row r="16" ht="24" customHeight="1">
      <x:c r="A16" s="1" t="str">
        <x:v>Net cash at maturity (NGN)</x:v>
      </x:c>
      <x:c r="B16" s="13" t="n">
        <x:f>IF(ISNUMBER(B13),B5-B10,"n.a.")</x:f>
        <x:v>1000000</x:v>
      </x:c>
      <x:c r="C16" s="13" t="n">
        <x:f>IF(ISNUMBER(C13),C5-C10,"n.a.")</x:f>
        <x:v>1000000</x:v>
      </x:c>
      <x:c r="D16" s="13" t="n">
        <x:f>IF(ISNUMBER(D13),D5-D10,"n.a.")</x:f>
        <x:v>1000000</x:v>
      </x:c>
      <x:c r="E16" s="1"/>
      <x:c r="F16" s="1"/>
    </x:row>
    <x:row r="17" ht="24" customHeight="1">
      <x:c r="A17" s="1" t="str">
        <x:v>Net gain (NGN)</x:v>
      </x:c>
      <x:c r="B17" s="13" t="n">
        <x:f>IF(ISNUMBER(B15),B16-B15,"n.a.")</x:f>
        <x:v>38394.52054794517</x:v>
      </x:c>
      <x:c r="C17" s="13" t="n">
        <x:f>IF(ISNUMBER(C15),C16-C15,"n.a.")</x:f>
        <x:v>78733.69863013702</x:v>
      </x:c>
      <x:c r="D17" s="13" t="n">
        <x:f>IF(ISNUMBER(D15),D16-D15,"n.a.")</x:f>
        <x:v>157567.12328767125</x:v>
      </x:c>
      <x:c r="E17" s="1"/>
      <x:c r="F17" s="1"/>
    </x:row>
    <x:row r="18" ht="24" customHeight="1">
      <x:c r="A18" s="1" t="str">
        <x:v>Holding-period return</x:v>
      </x:c>
      <x:c r="B18" s="14" t="n">
        <x:f>IF(ISNUMBER(B15),IF(B15&lt;=0,"n.a.",B17/B15),"n.a.")</x:f>
        <x:v>0.039927518476520395</x:v>
      </x:c>
      <x:c r="C18" s="14" t="n">
        <x:f>IF(ISNUMBER(C15),IF(C15&lt;=0,"n.a.",C17/C15),"n.a.")</x:f>
        <x:v>0.08546247541353151</x:v>
      </x:c>
      <x:c r="D18" s="14" t="n">
        <x:f>IF(ISNUMBER(D15),IF(D15&lt;=0,"n.a.",D17/D15),"n.a.")</x:f>
        <x:v>0.18703819336039132</x:v>
      </x:c>
      <x:c r="E18" s="1"/>
      <x:c r="F18" s="1"/>
    </x:row>
    <x:row r="19" ht="24" customHeight="1">
      <x:c r="A19" s="1" t="str">
        <x:v>Simple annualised return</x:v>
      </x:c>
      <x:c r="B19" s="14" t="n">
        <x:f>IF(ISNUMBER(B18),B18*B8/B7,"n.a.")</x:f>
        <x:v>0.160148837845384</x:v>
      </x:c>
      <x:c r="C19" s="14" t="n">
        <x:f>IF(ISNUMBER(C18),C18*C8/C7,"n.a.")</x:f>
        <x:v>0.17139452486779672</x:v>
      </x:c>
      <x:c r="D19" s="14" t="n">
        <x:f>IF(ISNUMBER(D18),D18*D8/D7,"n.a.")</x:f>
        <x:v>0.18755203455094185</x:v>
      </x:c>
      <x:c r="E19" s="1"/>
      <x:c r="F19" s="1"/>
    </x:row>
    <x:row r="20" ht="24" customHeight="1">
      <x:c r="A20" s="1" t="str">
        <x:v>Price + discount minus face value</x:v>
      </x:c>
      <x:c r="B20" s="15" t="n">
        <x:f>IF(ISNUMBER(B14),B14+B13-B5,"n.a.")</x:f>
        <x:v>0</x:v>
      </x:c>
      <x:c r="C20" s="15" t="n">
        <x:f>IF(ISNUMBER(C14),C14+C13-C5,"n.a.")</x:f>
        <x:v>0</x:v>
      </x:c>
      <x:c r="D20" s="15" t="n">
        <x:f>IF(ISNUMBER(D14),D14+D13-D5,"n.a.")</x:f>
        <x:v>0</x:v>
      </x:c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 t="str">
        <x:v>Inputs in blue; formulas in black. Replace assumptions with confirmed dealer terms.</x:v>
      </x:c>
      <x:c r="B22" s="1"/>
      <x:c r="C22" s="1"/>
      <x:c r="D22" s="1"/>
      <x:c r="E22" s="1"/>
      <x:c r="F22" s="1"/>
    </x:row>
    <x:row r="23" ht="24" customHeight="1">
      <x:c r="A23" s="1" t="str">
        <x:v>Rates: AIICO Capital, 28 Oct 2026, original report p.3. Historical inputs, not retail offers.</x:v>
      </x:c>
      <x:c r="B23" s="1"/>
      <x:c r="C23" s="1"/>
      <x:c r="D23" s="1"/>
      <x:c r="E23" s="1"/>
      <x:c r="F23" s="1"/>
    </x:row>
    <x:row r="24" ht="24" customHeight="1">
      <x:c r="A24" s="1" t="str">
        <x:v>https://www.aiicocapital.com/research/financial-markets-28-october-2026</x:v>
      </x:c>
      <x:c r="B24" s="1"/>
      <x:c r="C24" s="1"/>
      <x:c r="D24" s="1"/>
      <x:c r="E24" s="1"/>
      <x:c r="F24" s="1"/>
    </x:row>
    <x:row r="25" ht="24" customHeight="1">
      <x:c r="A25" s="1" t="str">
        <x:v>Simple annualisation is not compounding or a realised one-year return.</x:v>
      </x:c>
      <x:c r="B25" s="1"/>
      <x:c r="C25" s="1"/>
      <x:c r="D25" s="1"/>
      <x:c r="E25" s="1"/>
      <x:c r="F25" s="1"/>
    </x:row>
    <x:row r="26" ht="24" customHeight="1">
      <x:c r="A26" s="1" t="str">
        <x:v>Zero fees and deductions are illustrative assumptions, not a tax or fee statement.</x:v>
      </x:c>
      <x:c r="B26" s="1"/>
      <x:c r="C26" s="1"/>
      <x:c r="D26" s="1"/>
      <x:c r="E26" s="1"/>
      <x:c r="F26" s="1"/>
    </x:row>
    <x:row r="27" ht="24" customHeight="1">
      <x:c r="A27" s="1" t="str">
        <x:v>Use positive face value, days and base; keep price positive. Check dates and fees separately.</x:v>
      </x:c>
      <x:c r="B27" s="1"/>
      <x:c r="C27" s="1"/>
      <x:c r="D27" s="1"/>
      <x:c r="E27" s="1"/>
      <x:c r="F27" s="1"/>
    </x:row>
    <x:row r="28" ht="24" customHeight="1">
      <x:c r="A28" s="1" t="str">
        <x:v>No early-sale price, reinvestment rate, suitability or emergency-cash recommendation.</x:v>
      </x:c>
      <x:c r="B28" s="1"/>
      <x:c r="C28" s="1"/>
      <x:c r="D28" s="1"/>
      <x:c r="E28" s="1"/>
      <x:c r="F28" s="1"/>
    </x:row>
    <x:row r="29" ht="24" customHeight="1">
      <x:c r="A29" s="1" t="str">
        <x:v>personalfinance.ng | checked 30 October 2026</x:v>
      </x:c>
      <x:c r="B29" s="1"/>
      <x:c r="C29" s="1"/>
      <x:c r="D29" s="1"/>
      <x:c r="E29" s="1"/>
      <x:c r="F29" s="1"/>
    </x:row>
  </x:sheetData>
  <x:pageMargins left="0.7" right="0.7" top="0.75" bottom="0.75" header="0.3" footer="0.3"/>
</x:worksheet>
</file>